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475" windowHeight="62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P12" i="1"/>
  <c r="S12" s="1"/>
  <c r="P13"/>
  <c r="S13" s="1"/>
  <c r="P14"/>
  <c r="P7"/>
  <c r="S14"/>
  <c r="G24"/>
  <c r="D21"/>
  <c r="D14"/>
  <c r="I14" s="1"/>
  <c r="D13"/>
  <c r="I13" s="1"/>
  <c r="K13" s="1"/>
  <c r="M13" s="1"/>
  <c r="D12"/>
  <c r="I12" s="1"/>
  <c r="D3"/>
  <c r="I3" s="1"/>
  <c r="P3" s="1"/>
  <c r="S3" s="1"/>
  <c r="D4"/>
  <c r="I4" s="1"/>
  <c r="N4" s="1"/>
  <c r="D5"/>
  <c r="I5" s="1"/>
  <c r="P5" s="1"/>
  <c r="D6"/>
  <c r="D7"/>
  <c r="I7" s="1"/>
  <c r="D8"/>
  <c r="I8" s="1"/>
  <c r="P8" s="1"/>
  <c r="D9"/>
  <c r="I9" s="1"/>
  <c r="P9" s="1"/>
  <c r="D10"/>
  <c r="I10" s="1"/>
  <c r="N10" s="1"/>
  <c r="D11"/>
  <c r="I11" s="1"/>
  <c r="P11" s="1"/>
  <c r="D2"/>
  <c r="I2" s="1"/>
  <c r="P2" s="1"/>
  <c r="P10" l="1"/>
  <c r="P4"/>
  <c r="N7"/>
  <c r="K7"/>
  <c r="N5"/>
  <c r="K5"/>
  <c r="K4"/>
  <c r="N3"/>
  <c r="K3"/>
  <c r="M3" s="1"/>
  <c r="N12"/>
  <c r="K12"/>
  <c r="M12" s="1"/>
  <c r="K11"/>
  <c r="N11"/>
  <c r="K10"/>
  <c r="K9"/>
  <c r="N9"/>
  <c r="K8"/>
  <c r="N8"/>
  <c r="N13"/>
  <c r="N14"/>
  <c r="K14"/>
  <c r="M14" s="1"/>
  <c r="N2"/>
  <c r="K2"/>
  <c r="I6"/>
  <c r="N6" l="1"/>
  <c r="P6"/>
  <c r="M10"/>
  <c r="S10"/>
  <c r="M9"/>
  <c r="S9"/>
  <c r="M8"/>
  <c r="S8"/>
  <c r="M7"/>
  <c r="S7"/>
  <c r="M5"/>
  <c r="S5"/>
  <c r="M4"/>
  <c r="S4"/>
  <c r="M2"/>
  <c r="S2"/>
  <c r="M11"/>
  <c r="S11"/>
  <c r="K6"/>
  <c r="M6" l="1"/>
  <c r="S6"/>
</calcChain>
</file>

<file path=xl/sharedStrings.xml><?xml version="1.0" encoding="utf-8"?>
<sst xmlns="http://schemas.openxmlformats.org/spreadsheetml/2006/main" count="29" uniqueCount="29">
  <si>
    <t>Hp</t>
  </si>
  <si>
    <t>A/F</t>
  </si>
  <si>
    <t>BSFC</t>
  </si>
  <si>
    <t>Wa</t>
  </si>
  <si>
    <t>Rpm</t>
  </si>
  <si>
    <t>Gasskonstant</t>
  </si>
  <si>
    <t>Motorvolum i l</t>
  </si>
  <si>
    <t>cid</t>
  </si>
  <si>
    <t>Tm</t>
  </si>
  <si>
    <t>innsugstemperatur</t>
  </si>
  <si>
    <t>68F = 20c</t>
  </si>
  <si>
    <t>VE</t>
  </si>
  <si>
    <t>Fahrenheit til C</t>
  </si>
  <si>
    <t>Input, F</t>
  </si>
  <si>
    <t>Output, C</t>
  </si>
  <si>
    <t>Map Psi</t>
  </si>
  <si>
    <t>Tap i rør</t>
  </si>
  <si>
    <t>Trykk etter kompressor</t>
  </si>
  <si>
    <t>Trykk innsugsside av turbo</t>
  </si>
  <si>
    <t>Pressure ratio</t>
  </si>
  <si>
    <t>Boost</t>
  </si>
  <si>
    <t>Tm i C</t>
  </si>
  <si>
    <t>Ikke ekspander skjemaet videre enn dette. Formlene er rette slik dem er, men utvides det blir det feil.</t>
  </si>
  <si>
    <t>effektivitet</t>
  </si>
  <si>
    <t>Temp før intercooler</t>
  </si>
  <si>
    <t>Intercooler effektivitet</t>
  </si>
  <si>
    <t>Temp etter intercooler</t>
  </si>
  <si>
    <t>Disse verdiene må puttes tilbake i Tm, G rekka</t>
  </si>
  <si>
    <t>inntaksluft, grader</t>
  </si>
</sst>
</file>

<file path=xl/styles.xml><?xml version="1.0" encoding="utf-8"?>
<styleSheet xmlns="http://schemas.openxmlformats.org/spreadsheetml/2006/main">
  <numFmts count="1">
    <numFmt numFmtId="165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4"/>
  <sheetViews>
    <sheetView tabSelected="1" zoomScaleNormal="100" workbookViewId="0">
      <selection activeCell="Q20" sqref="Q20"/>
    </sheetView>
  </sheetViews>
  <sheetFormatPr defaultRowHeight="15"/>
  <cols>
    <col min="11" max="11" width="19.85546875" customWidth="1"/>
    <col min="12" max="12" width="24" customWidth="1"/>
    <col min="13" max="13" width="13" customWidth="1"/>
    <col min="14" max="14" width="6.28515625" customWidth="1"/>
    <col min="15" max="15" width="11.28515625" customWidth="1"/>
    <col min="16" max="16" width="19.140625" customWidth="1"/>
    <col min="17" max="17" width="17.42578125" customWidth="1"/>
    <col min="18" max="18" width="21" customWidth="1"/>
    <col min="19" max="19" width="20.85546875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21</v>
      </c>
      <c r="H1" t="s">
        <v>11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  <c r="N1" t="s">
        <v>20</v>
      </c>
      <c r="O1" t="s">
        <v>23</v>
      </c>
      <c r="P1" t="s">
        <v>24</v>
      </c>
      <c r="Q1" t="s">
        <v>28</v>
      </c>
      <c r="R1" t="s">
        <v>25</v>
      </c>
      <c r="S1" t="s">
        <v>26</v>
      </c>
    </row>
    <row r="2" spans="1:19">
      <c r="A2">
        <v>20</v>
      </c>
      <c r="B2">
        <v>15</v>
      </c>
      <c r="C2">
        <v>0.5</v>
      </c>
      <c r="D2" s="1">
        <f>A2*B2*(C2/60)</f>
        <v>2.5</v>
      </c>
      <c r="F2">
        <v>1400</v>
      </c>
      <c r="G2">
        <v>24</v>
      </c>
      <c r="H2">
        <v>0.85</v>
      </c>
      <c r="I2" s="1">
        <f>(D2*C20*(460+((G2*(5/9)+32)))/(H2*F2/2*D21))</f>
        <v>14.836996089815802</v>
      </c>
      <c r="J2">
        <v>2</v>
      </c>
      <c r="K2" s="1">
        <f>I2+J2</f>
        <v>16.836996089815802</v>
      </c>
      <c r="L2">
        <v>13.7</v>
      </c>
      <c r="M2" s="1">
        <f>K2/L2</f>
        <v>1.2289778167748762</v>
      </c>
      <c r="N2" s="1">
        <f>I2-14.7</f>
        <v>0.13699608981580269</v>
      </c>
      <c r="O2">
        <v>65</v>
      </c>
      <c r="P2" s="1">
        <f t="shared" ref="P2:P9" si="0">(Q2+273)+(((Q2+273)*((I2/(14.7))^0.283)-273)/(O2/100))-273</f>
        <v>51.954142048328379</v>
      </c>
      <c r="Q2">
        <v>20</v>
      </c>
      <c r="R2">
        <v>85</v>
      </c>
      <c r="S2" s="1">
        <f>Q2*(R2/100)+P2*((100-R2)/100)</f>
        <v>24.793121307249258</v>
      </c>
    </row>
    <row r="3" spans="1:19">
      <c r="A3">
        <v>38</v>
      </c>
      <c r="B3">
        <v>15</v>
      </c>
      <c r="C3">
        <v>0.5</v>
      </c>
      <c r="D3" s="1">
        <f t="shared" ref="D3:D14" si="1">A3*B3*(C3/60)</f>
        <v>4.75</v>
      </c>
      <c r="F3">
        <v>2000</v>
      </c>
      <c r="G3">
        <v>30</v>
      </c>
      <c r="H3">
        <v>0.85</v>
      </c>
      <c r="I3" s="1">
        <f>(D3*C20*(460+((G3*(5/9)+32)))/(H3*F3/2*D21))</f>
        <v>19.863371058026619</v>
      </c>
      <c r="J3">
        <v>2</v>
      </c>
      <c r="K3" s="1">
        <f t="shared" ref="K3:K14" si="2">I3+J3</f>
        <v>21.863371058026619</v>
      </c>
      <c r="L3">
        <v>13.7</v>
      </c>
      <c r="M3" s="1">
        <f t="shared" ref="M3:M14" si="3">K3/L3</f>
        <v>1.5958665005858848</v>
      </c>
      <c r="N3" s="1">
        <f t="shared" ref="N3:N14" si="4">I3-14.7</f>
        <v>5.1633710580266197</v>
      </c>
      <c r="O3">
        <v>68</v>
      </c>
      <c r="P3" s="1">
        <f t="shared" si="0"/>
        <v>87.728207024410153</v>
      </c>
      <c r="Q3">
        <v>20</v>
      </c>
      <c r="R3">
        <v>85</v>
      </c>
      <c r="S3" s="1">
        <f t="shared" ref="S3:S14" si="5">Q3*(R3/100)+P3*((100-R3)/100)</f>
        <v>30.159231053661522</v>
      </c>
    </row>
    <row r="4" spans="1:19">
      <c r="A4">
        <v>60</v>
      </c>
      <c r="B4">
        <v>15</v>
      </c>
      <c r="C4">
        <v>0.5</v>
      </c>
      <c r="D4" s="1">
        <f t="shared" si="1"/>
        <v>7.5</v>
      </c>
      <c r="F4">
        <v>3000</v>
      </c>
      <c r="G4">
        <v>30</v>
      </c>
      <c r="H4">
        <v>0.85</v>
      </c>
      <c r="I4" s="1">
        <f>(D4*C20*(460+((G4*(5/9)+32)))/(H4*F4/2*D21))</f>
        <v>20.90881164002802</v>
      </c>
      <c r="J4">
        <v>2</v>
      </c>
      <c r="K4" s="1">
        <f t="shared" si="2"/>
        <v>22.90881164002802</v>
      </c>
      <c r="L4">
        <v>13.7</v>
      </c>
      <c r="M4" s="1">
        <f t="shared" si="3"/>
        <v>1.6721760321188337</v>
      </c>
      <c r="N4" s="1">
        <f t="shared" si="4"/>
        <v>6.2088116400280207</v>
      </c>
      <c r="O4">
        <v>70</v>
      </c>
      <c r="P4" s="1">
        <f t="shared" si="0"/>
        <v>92.45766358442205</v>
      </c>
      <c r="Q4">
        <v>20</v>
      </c>
      <c r="R4">
        <v>85</v>
      </c>
      <c r="S4" s="1">
        <f t="shared" si="5"/>
        <v>30.868649537663309</v>
      </c>
    </row>
    <row r="5" spans="1:19">
      <c r="A5">
        <v>77</v>
      </c>
      <c r="B5">
        <v>14</v>
      </c>
      <c r="C5">
        <v>0.55000000000000004</v>
      </c>
      <c r="D5" s="1">
        <f t="shared" si="1"/>
        <v>9.8816666666666659</v>
      </c>
      <c r="F5">
        <v>3500</v>
      </c>
      <c r="G5">
        <v>33</v>
      </c>
      <c r="H5">
        <v>0.85</v>
      </c>
      <c r="I5" s="1">
        <f>(D5*C20*(460+((G5*(5/9)+32)))/(H5*F5/2*D21))</f>
        <v>23.690386942671743</v>
      </c>
      <c r="J5">
        <v>2</v>
      </c>
      <c r="K5" s="1">
        <f t="shared" si="2"/>
        <v>25.690386942671743</v>
      </c>
      <c r="L5">
        <v>13.7</v>
      </c>
      <c r="M5" s="1">
        <f t="shared" si="3"/>
        <v>1.8752107257424631</v>
      </c>
      <c r="N5" s="1">
        <f t="shared" si="4"/>
        <v>8.9903869426717442</v>
      </c>
      <c r="O5">
        <v>70</v>
      </c>
      <c r="P5" s="1">
        <f t="shared" si="0"/>
        <v>109.09616474093468</v>
      </c>
      <c r="Q5">
        <v>20</v>
      </c>
      <c r="R5">
        <v>85</v>
      </c>
      <c r="S5" s="1">
        <f t="shared" si="5"/>
        <v>33.364424711140202</v>
      </c>
    </row>
    <row r="6" spans="1:19">
      <c r="A6">
        <v>98</v>
      </c>
      <c r="B6">
        <v>14</v>
      </c>
      <c r="C6">
        <v>0.55000000000000004</v>
      </c>
      <c r="D6" s="1">
        <f t="shared" si="1"/>
        <v>12.576666666666666</v>
      </c>
      <c r="F6">
        <v>4000</v>
      </c>
      <c r="G6">
        <v>35</v>
      </c>
      <c r="H6">
        <v>0.85</v>
      </c>
      <c r="I6" s="1">
        <f>(D6*C20*(460+((G6*(5/9)+32)))/(H6*F6/2*D21))</f>
        <v>26.439916987108766</v>
      </c>
      <c r="J6">
        <v>2</v>
      </c>
      <c r="K6" s="1">
        <f t="shared" si="2"/>
        <v>28.439916987108766</v>
      </c>
      <c r="L6">
        <v>13.7</v>
      </c>
      <c r="M6" s="1">
        <f t="shared" si="3"/>
        <v>2.0759063494239975</v>
      </c>
      <c r="N6" s="1">
        <f t="shared" si="4"/>
        <v>11.739916987108767</v>
      </c>
      <c r="O6">
        <v>72</v>
      </c>
      <c r="P6" s="1">
        <f t="shared" si="0"/>
        <v>121.32285688974054</v>
      </c>
      <c r="Q6">
        <v>20</v>
      </c>
      <c r="R6">
        <v>85</v>
      </c>
      <c r="S6" s="1">
        <f t="shared" si="5"/>
        <v>35.198428533461083</v>
      </c>
    </row>
    <row r="7" spans="1:19">
      <c r="A7">
        <v>116</v>
      </c>
      <c r="B7">
        <v>14</v>
      </c>
      <c r="C7">
        <v>0.55000000000000004</v>
      </c>
      <c r="D7" s="1">
        <f t="shared" si="1"/>
        <v>14.886666666666667</v>
      </c>
      <c r="F7">
        <v>4500</v>
      </c>
      <c r="G7">
        <v>35</v>
      </c>
      <c r="H7">
        <v>0.85</v>
      </c>
      <c r="I7" s="1">
        <f>(D7*C20*(460+((G7*(5/9)+32)))/(H7*F7/2*D21))</f>
        <v>27.818869573738024</v>
      </c>
      <c r="J7">
        <v>2</v>
      </c>
      <c r="K7" s="1">
        <f t="shared" si="2"/>
        <v>29.818869573738024</v>
      </c>
      <c r="L7">
        <v>13.7</v>
      </c>
      <c r="M7" s="1">
        <f t="shared" si="3"/>
        <v>2.1765598229005856</v>
      </c>
      <c r="N7" s="1">
        <f t="shared" si="4"/>
        <v>13.118869573738024</v>
      </c>
      <c r="O7">
        <v>77</v>
      </c>
      <c r="P7" s="1">
        <f t="shared" si="0"/>
        <v>121.2543785586393</v>
      </c>
      <c r="Q7">
        <v>20</v>
      </c>
      <c r="R7">
        <v>85</v>
      </c>
      <c r="S7" s="1">
        <f t="shared" si="5"/>
        <v>35.18815678379589</v>
      </c>
    </row>
    <row r="8" spans="1:19">
      <c r="A8">
        <v>135</v>
      </c>
      <c r="B8">
        <v>13</v>
      </c>
      <c r="C8">
        <v>0.6</v>
      </c>
      <c r="D8" s="1">
        <f t="shared" si="1"/>
        <v>17.55</v>
      </c>
      <c r="F8">
        <v>4800</v>
      </c>
      <c r="G8">
        <v>37</v>
      </c>
      <c r="H8">
        <v>0.85</v>
      </c>
      <c r="I8" s="1">
        <f>(D8*C20*(460+((G8*(5/9)+32)))/(H8*F8/2*D21))</f>
        <v>30.812922474791293</v>
      </c>
      <c r="J8">
        <v>2</v>
      </c>
      <c r="K8" s="1">
        <f t="shared" si="2"/>
        <v>32.812922474791293</v>
      </c>
      <c r="L8">
        <v>13.7</v>
      </c>
      <c r="M8" s="1">
        <f t="shared" si="3"/>
        <v>2.3951038302767369</v>
      </c>
      <c r="N8" s="1">
        <f t="shared" si="4"/>
        <v>16.112922474791294</v>
      </c>
      <c r="O8">
        <v>78</v>
      </c>
      <c r="P8" s="1">
        <f t="shared" si="0"/>
        <v>133.16274604641887</v>
      </c>
      <c r="Q8">
        <v>20</v>
      </c>
      <c r="R8">
        <v>85</v>
      </c>
      <c r="S8" s="1">
        <f t="shared" si="5"/>
        <v>36.974411906962828</v>
      </c>
    </row>
    <row r="9" spans="1:19">
      <c r="A9">
        <v>155</v>
      </c>
      <c r="B9">
        <v>13</v>
      </c>
      <c r="C9">
        <v>0.6</v>
      </c>
      <c r="D9" s="1">
        <f t="shared" si="1"/>
        <v>20.150000000000002</v>
      </c>
      <c r="F9">
        <v>5200</v>
      </c>
      <c r="G9">
        <v>38</v>
      </c>
      <c r="H9">
        <v>0.85</v>
      </c>
      <c r="I9" s="1">
        <f>(D9*C20*(460+((G9*(5/9)+32)))/(H9*F9/2*D21))</f>
        <v>32.691826744900958</v>
      </c>
      <c r="J9">
        <v>2</v>
      </c>
      <c r="K9" s="1">
        <f t="shared" si="2"/>
        <v>34.691826744900958</v>
      </c>
      <c r="L9">
        <v>13.7</v>
      </c>
      <c r="M9" s="1">
        <f t="shared" si="3"/>
        <v>2.5322501273650335</v>
      </c>
      <c r="N9" s="1">
        <f t="shared" si="4"/>
        <v>17.991826744900958</v>
      </c>
      <c r="O9">
        <v>77</v>
      </c>
      <c r="P9" s="1">
        <f t="shared" si="0"/>
        <v>142.55780081181223</v>
      </c>
      <c r="Q9">
        <v>20</v>
      </c>
      <c r="R9">
        <v>85</v>
      </c>
      <c r="S9" s="1">
        <f t="shared" si="5"/>
        <v>38.383670121771829</v>
      </c>
    </row>
    <row r="10" spans="1:19">
      <c r="A10">
        <v>175</v>
      </c>
      <c r="B10">
        <v>13</v>
      </c>
      <c r="C10">
        <v>0.6</v>
      </c>
      <c r="D10" s="1">
        <f t="shared" si="1"/>
        <v>22.75</v>
      </c>
      <c r="F10">
        <v>5800</v>
      </c>
      <c r="G10">
        <v>38</v>
      </c>
      <c r="H10">
        <v>0.85</v>
      </c>
      <c r="I10" s="1">
        <f>(D10*C20*(460+((G10*(5/9)+32)))/(H10*F10/2*D21))</f>
        <v>33.09183797314779</v>
      </c>
      <c r="J10">
        <v>2</v>
      </c>
      <c r="K10" s="1">
        <f t="shared" si="2"/>
        <v>35.09183797314779</v>
      </c>
      <c r="L10">
        <v>13.7</v>
      </c>
      <c r="M10" s="1">
        <f t="shared" si="3"/>
        <v>2.561448027237065</v>
      </c>
      <c r="N10" s="1">
        <f>I10-14.7</f>
        <v>18.391837973147791</v>
      </c>
      <c r="O10">
        <v>76</v>
      </c>
      <c r="P10" s="1">
        <f>(Q10+273)+(((Q10+273)*((I10/(14.7))^0.283)-273)/(O10/100))-273</f>
        <v>145.83693289364743</v>
      </c>
      <c r="Q10">
        <v>20</v>
      </c>
      <c r="R10">
        <v>85</v>
      </c>
      <c r="S10" s="1">
        <f t="shared" si="5"/>
        <v>38.875539934047112</v>
      </c>
    </row>
    <row r="11" spans="1:19">
      <c r="A11">
        <v>192</v>
      </c>
      <c r="B11">
        <v>13</v>
      </c>
      <c r="C11">
        <v>0.6</v>
      </c>
      <c r="D11" s="1">
        <f t="shared" si="1"/>
        <v>24.96</v>
      </c>
      <c r="F11">
        <v>6500</v>
      </c>
      <c r="G11">
        <v>43</v>
      </c>
      <c r="H11">
        <v>0.85</v>
      </c>
      <c r="I11" s="1">
        <f>(D11*C20*(460+((G11*(5/9)+32)))/(H11*F11/2*D21))</f>
        <v>32.571927635426512</v>
      </c>
      <c r="J11">
        <v>2</v>
      </c>
      <c r="K11" s="1">
        <f t="shared" si="2"/>
        <v>34.571927635426512</v>
      </c>
      <c r="L11">
        <v>13.7</v>
      </c>
      <c r="M11" s="1">
        <f t="shared" si="3"/>
        <v>2.5234983675493807</v>
      </c>
      <c r="N11" s="1">
        <f t="shared" si="4"/>
        <v>17.871927635426513</v>
      </c>
      <c r="O11">
        <v>60</v>
      </c>
      <c r="P11" s="1">
        <f>(Q11+273)+(((Q11+273)*((I11/(14.7))^0.283)-273)/(O11/100))-273</f>
        <v>176.64617444275717</v>
      </c>
      <c r="Q11">
        <v>20</v>
      </c>
      <c r="R11">
        <v>85</v>
      </c>
      <c r="S11" s="1">
        <f t="shared" si="5"/>
        <v>43.496926166413573</v>
      </c>
    </row>
    <row r="12" spans="1:19">
      <c r="A12">
        <v>0</v>
      </c>
      <c r="B12">
        <v>13</v>
      </c>
      <c r="C12">
        <v>0.6</v>
      </c>
      <c r="D12" s="1">
        <f t="shared" si="1"/>
        <v>0</v>
      </c>
      <c r="F12">
        <v>0</v>
      </c>
      <c r="G12">
        <v>40</v>
      </c>
      <c r="H12">
        <v>0.85</v>
      </c>
      <c r="I12" s="1" t="e">
        <f>(D12*C20*(460+((G12*(5/9)+32)))/(H12*F12/2*D21))</f>
        <v>#DIV/0!</v>
      </c>
      <c r="J12">
        <v>2</v>
      </c>
      <c r="K12" s="1" t="e">
        <f t="shared" si="2"/>
        <v>#DIV/0!</v>
      </c>
      <c r="L12">
        <v>13.7</v>
      </c>
      <c r="M12" s="1" t="e">
        <f t="shared" si="3"/>
        <v>#DIV/0!</v>
      </c>
      <c r="N12" s="1" t="e">
        <f t="shared" si="4"/>
        <v>#DIV/0!</v>
      </c>
      <c r="P12" s="1" t="e">
        <f t="shared" ref="P12:P14" si="6">(Q12+273)+(((Q12+273)*((I12/(14.7))^0.283)-273)/(O12/100))-273</f>
        <v>#DIV/0!</v>
      </c>
      <c r="Q12">
        <v>20</v>
      </c>
      <c r="R12">
        <v>85</v>
      </c>
      <c r="S12" s="1" t="e">
        <f t="shared" si="5"/>
        <v>#DIV/0!</v>
      </c>
    </row>
    <row r="13" spans="1:19">
      <c r="A13">
        <v>0</v>
      </c>
      <c r="B13">
        <v>13</v>
      </c>
      <c r="C13">
        <v>0.6</v>
      </c>
      <c r="D13" s="1">
        <f t="shared" si="1"/>
        <v>0</v>
      </c>
      <c r="F13">
        <v>0</v>
      </c>
      <c r="G13">
        <v>40</v>
      </c>
      <c r="H13">
        <v>0.85</v>
      </c>
      <c r="I13" s="1" t="e">
        <f>(D13*C20*(460+((G13*(5/9)+32)))/(H13*F13/2*D21))</f>
        <v>#DIV/0!</v>
      </c>
      <c r="J13">
        <v>2</v>
      </c>
      <c r="K13" s="1" t="e">
        <f t="shared" si="2"/>
        <v>#DIV/0!</v>
      </c>
      <c r="L13">
        <v>13.7</v>
      </c>
      <c r="M13" s="1" t="e">
        <f t="shared" si="3"/>
        <v>#DIV/0!</v>
      </c>
      <c r="N13" s="1" t="e">
        <f t="shared" si="4"/>
        <v>#DIV/0!</v>
      </c>
      <c r="P13" s="1" t="e">
        <f t="shared" si="6"/>
        <v>#DIV/0!</v>
      </c>
      <c r="Q13">
        <v>20</v>
      </c>
      <c r="R13">
        <v>85</v>
      </c>
      <c r="S13" s="1" t="e">
        <f t="shared" si="5"/>
        <v>#DIV/0!</v>
      </c>
    </row>
    <row r="14" spans="1:19">
      <c r="A14">
        <v>0</v>
      </c>
      <c r="B14">
        <v>13</v>
      </c>
      <c r="C14">
        <v>0.6</v>
      </c>
      <c r="D14" s="1">
        <f t="shared" si="1"/>
        <v>0</v>
      </c>
      <c r="F14">
        <v>0</v>
      </c>
      <c r="G14">
        <v>40</v>
      </c>
      <c r="H14">
        <v>0.85</v>
      </c>
      <c r="I14" s="1" t="e">
        <f>(D14*C20*(460+((G14*(5/9)+32)))/(H14*F14/2*D21))</f>
        <v>#DIV/0!</v>
      </c>
      <c r="J14">
        <v>2</v>
      </c>
      <c r="K14" s="1" t="e">
        <f t="shared" si="2"/>
        <v>#DIV/0!</v>
      </c>
      <c r="L14">
        <v>13.7</v>
      </c>
      <c r="M14" s="1" t="e">
        <f t="shared" si="3"/>
        <v>#DIV/0!</v>
      </c>
      <c r="N14" s="1" t="e">
        <f t="shared" si="4"/>
        <v>#DIV/0!</v>
      </c>
      <c r="P14" s="1" t="e">
        <f t="shared" si="6"/>
        <v>#DIV/0!</v>
      </c>
      <c r="Q14">
        <v>20</v>
      </c>
      <c r="R14">
        <v>85</v>
      </c>
      <c r="S14" s="1" t="e">
        <f t="shared" si="5"/>
        <v>#DIV/0!</v>
      </c>
    </row>
    <row r="15" spans="1:19">
      <c r="A15" t="s">
        <v>22</v>
      </c>
      <c r="S15" t="s">
        <v>27</v>
      </c>
    </row>
    <row r="20" spans="1:7">
      <c r="A20" t="s">
        <v>5</v>
      </c>
      <c r="C20">
        <v>639.6</v>
      </c>
    </row>
    <row r="21" spans="1:7">
      <c r="A21" t="s">
        <v>6</v>
      </c>
      <c r="C21">
        <v>1.5</v>
      </c>
      <c r="D21">
        <f>C21*61.02</f>
        <v>91.53</v>
      </c>
      <c r="E21" t="s">
        <v>7</v>
      </c>
    </row>
    <row r="22" spans="1:7">
      <c r="A22" t="s">
        <v>8</v>
      </c>
      <c r="B22" t="s">
        <v>9</v>
      </c>
      <c r="D22" t="s">
        <v>10</v>
      </c>
    </row>
    <row r="24" spans="1:7">
      <c r="A24" t="s">
        <v>12</v>
      </c>
      <c r="C24" t="s">
        <v>13</v>
      </c>
      <c r="D24">
        <v>68</v>
      </c>
      <c r="F24" t="s">
        <v>14</v>
      </c>
      <c r="G24">
        <f>(D24-32)*(5/9)</f>
        <v>20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Kristoffer</dc:creator>
  <cp:lastModifiedBy>Kristoffer</cp:lastModifiedBy>
  <dcterms:created xsi:type="dcterms:W3CDTF">2010-11-05T04:06:19Z</dcterms:created>
  <dcterms:modified xsi:type="dcterms:W3CDTF">2010-11-05T07:54:13Z</dcterms:modified>
</cp:coreProperties>
</file>