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75" windowWidth="11475" windowHeight="6210"/>
  </bookViews>
  <sheets>
    <sheet name="Sheet1" sheetId="1" r:id="rId1"/>
    <sheet name="Sheet2" sheetId="2" r:id="rId2"/>
    <sheet name="Sheet3" sheetId="3" r:id="rId3"/>
  </sheets>
  <calcPr calcId="125725"/>
  <fileRecoveryPr repairLoad="1"/>
</workbook>
</file>

<file path=xl/calcChain.xml><?xml version="1.0" encoding="utf-8"?>
<calcChain xmlns="http://schemas.openxmlformats.org/spreadsheetml/2006/main">
  <c r="I4" i="1"/>
  <c r="I3"/>
  <c r="G24"/>
  <c r="D21"/>
  <c r="D14"/>
  <c r="D13"/>
  <c r="D12"/>
  <c r="D3"/>
  <c r="D4"/>
  <c r="D5"/>
  <c r="D6"/>
  <c r="D7"/>
  <c r="D8"/>
  <c r="D9"/>
  <c r="D10"/>
  <c r="D11"/>
  <c r="I11" s="1"/>
  <c r="D2"/>
  <c r="P11" l="1"/>
  <c r="I7"/>
  <c r="P7" s="1"/>
  <c r="I2"/>
  <c r="P2" s="1"/>
  <c r="I8"/>
  <c r="P8" s="1"/>
  <c r="I14"/>
  <c r="P14" s="1"/>
  <c r="S14" s="1"/>
  <c r="I9"/>
  <c r="P9" s="1"/>
  <c r="I5"/>
  <c r="P5" s="1"/>
  <c r="I13"/>
  <c r="K13" s="1"/>
  <c r="M13" s="1"/>
  <c r="I10"/>
  <c r="N10" s="1"/>
  <c r="I12"/>
  <c r="P12" s="1"/>
  <c r="S12" s="1"/>
  <c r="P3"/>
  <c r="S3" s="1"/>
  <c r="N4"/>
  <c r="N14"/>
  <c r="I6"/>
  <c r="N13" l="1"/>
  <c r="N8"/>
  <c r="K12"/>
  <c r="M12" s="1"/>
  <c r="N12"/>
  <c r="K14"/>
  <c r="M14" s="1"/>
  <c r="K5"/>
  <c r="M5" s="1"/>
  <c r="P10"/>
  <c r="S10" s="1"/>
  <c r="P4"/>
  <c r="S4" s="1"/>
  <c r="N2"/>
  <c r="N11"/>
  <c r="K7"/>
  <c r="M7" s="1"/>
  <c r="N9"/>
  <c r="K9"/>
  <c r="M9" s="1"/>
  <c r="N7"/>
  <c r="K10"/>
  <c r="M10" s="1"/>
  <c r="K11"/>
  <c r="M11" s="1"/>
  <c r="K2"/>
  <c r="M2" s="1"/>
  <c r="K4"/>
  <c r="M4" s="1"/>
  <c r="N3"/>
  <c r="P13"/>
  <c r="S13" s="1"/>
  <c r="K8"/>
  <c r="M8" s="1"/>
  <c r="K3"/>
  <c r="M3" s="1"/>
  <c r="N5"/>
  <c r="N6"/>
  <c r="P6"/>
  <c r="S9"/>
  <c r="S8"/>
  <c r="S7"/>
  <c r="S5"/>
  <c r="S2"/>
  <c r="S11"/>
  <c r="K6"/>
  <c r="M6" l="1"/>
  <c r="S6"/>
</calcChain>
</file>

<file path=xl/sharedStrings.xml><?xml version="1.0" encoding="utf-8"?>
<sst xmlns="http://schemas.openxmlformats.org/spreadsheetml/2006/main" count="29" uniqueCount="29">
  <si>
    <t>Hp</t>
  </si>
  <si>
    <t>A/F</t>
  </si>
  <si>
    <t>BSFC</t>
  </si>
  <si>
    <t>Wa</t>
  </si>
  <si>
    <t>Rpm</t>
  </si>
  <si>
    <t>Gasskonstant</t>
  </si>
  <si>
    <t>Motorvolum i l</t>
  </si>
  <si>
    <t>cid</t>
  </si>
  <si>
    <t>Tm</t>
  </si>
  <si>
    <t>innsugstemperatur</t>
  </si>
  <si>
    <t>68F = 20c</t>
  </si>
  <si>
    <t>VE</t>
  </si>
  <si>
    <t>Fahrenheit til C</t>
  </si>
  <si>
    <t>Input, F</t>
  </si>
  <si>
    <t>Output, C</t>
  </si>
  <si>
    <t>Map Psi</t>
  </si>
  <si>
    <t>Tap i rør</t>
  </si>
  <si>
    <t>Trykk etter kompressor</t>
  </si>
  <si>
    <t>Trykk innsugsside av turbo</t>
  </si>
  <si>
    <t>Pressure ratio</t>
  </si>
  <si>
    <t>Boost</t>
  </si>
  <si>
    <t>Tm i C</t>
  </si>
  <si>
    <t>Ikke ekspander skjemaet videre enn dette. Formlene er rette slik dem er, men utvides det blir det feil.</t>
  </si>
  <si>
    <t>effektivitet</t>
  </si>
  <si>
    <t>Temp før intercooler</t>
  </si>
  <si>
    <t>Intercooler effektivitet</t>
  </si>
  <si>
    <t>Temp etter intercooler</t>
  </si>
  <si>
    <t>Disse verdiene må puttes tilbake i Tm, G rekka</t>
  </si>
  <si>
    <t>inntaksluft, grader</t>
  </si>
</sst>
</file>

<file path=xl/styles.xml><?xml version="1.0" encoding="utf-8"?>
<styleSheet xmlns="http://schemas.openxmlformats.org/spreadsheetml/2006/main">
  <numFmts count="1">
    <numFmt numFmtId="164" formatCode="0.0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4"/>
  <sheetViews>
    <sheetView tabSelected="1" topLeftCell="A5" zoomScaleNormal="100" workbookViewId="0">
      <selection activeCell="G13" sqref="G13"/>
    </sheetView>
  </sheetViews>
  <sheetFormatPr defaultRowHeight="15"/>
  <cols>
    <col min="11" max="11" width="19.85546875" customWidth="1"/>
    <col min="12" max="12" width="24" customWidth="1"/>
    <col min="13" max="13" width="13" customWidth="1"/>
    <col min="14" max="14" width="6.28515625" customWidth="1"/>
    <col min="15" max="15" width="11.28515625" customWidth="1"/>
    <col min="16" max="16" width="19.140625" customWidth="1"/>
    <col min="17" max="17" width="17.42578125" customWidth="1"/>
    <col min="18" max="18" width="21" customWidth="1"/>
    <col min="19" max="19" width="20.85546875" customWidth="1"/>
  </cols>
  <sheetData>
    <row r="1" spans="1:19">
      <c r="A1" t="s">
        <v>0</v>
      </c>
      <c r="B1" t="s">
        <v>1</v>
      </c>
      <c r="C1" t="s">
        <v>2</v>
      </c>
      <c r="D1" t="s">
        <v>3</v>
      </c>
      <c r="F1" t="s">
        <v>4</v>
      </c>
      <c r="G1" t="s">
        <v>21</v>
      </c>
      <c r="H1" t="s">
        <v>11</v>
      </c>
      <c r="I1" t="s">
        <v>15</v>
      </c>
      <c r="J1" t="s">
        <v>16</v>
      </c>
      <c r="K1" t="s">
        <v>17</v>
      </c>
      <c r="L1" t="s">
        <v>18</v>
      </c>
      <c r="M1" t="s">
        <v>19</v>
      </c>
      <c r="N1" t="s">
        <v>20</v>
      </c>
      <c r="O1" t="s">
        <v>23</v>
      </c>
      <c r="P1" t="s">
        <v>24</v>
      </c>
      <c r="Q1" t="s">
        <v>28</v>
      </c>
      <c r="R1" t="s">
        <v>25</v>
      </c>
      <c r="S1" t="s">
        <v>26</v>
      </c>
    </row>
    <row r="2" spans="1:19">
      <c r="A2">
        <v>170</v>
      </c>
      <c r="B2">
        <v>12</v>
      </c>
      <c r="C2">
        <v>0.6</v>
      </c>
      <c r="D2" s="1">
        <f>A2*B2*(C2/60)</f>
        <v>20.400000000000002</v>
      </c>
      <c r="F2">
        <v>5500</v>
      </c>
      <c r="G2">
        <v>90</v>
      </c>
      <c r="H2">
        <v>0.85</v>
      </c>
      <c r="I2" s="1">
        <f>(D2*C20*(460+((G2*(5/9)+32)))/(H2*F2/2*D21))</f>
        <v>21.261090695660137</v>
      </c>
      <c r="J2">
        <v>2</v>
      </c>
      <c r="K2" s="1">
        <f>I2+J2</f>
        <v>23.261090695660137</v>
      </c>
      <c r="L2">
        <v>13.7</v>
      </c>
      <c r="M2" s="1">
        <f>K2/L2</f>
        <v>1.6978898318000102</v>
      </c>
      <c r="N2" s="1">
        <f>I2-14.7</f>
        <v>6.5610906956601376</v>
      </c>
      <c r="O2">
        <v>72</v>
      </c>
      <c r="P2" s="1">
        <f t="shared" ref="P2:P9" si="0">(Q2+273)+(((Q2+273)*((I2/(14.7))^0.283)-273)/(O2/100))-273</f>
        <v>92.575911415305086</v>
      </c>
      <c r="Q2">
        <v>20</v>
      </c>
      <c r="R2">
        <v>85</v>
      </c>
      <c r="S2" s="1">
        <f>Q2*(R2/100)+P2*((100-R2)/100)</f>
        <v>30.88638671229576</v>
      </c>
    </row>
    <row r="3" spans="1:19">
      <c r="A3">
        <v>185</v>
      </c>
      <c r="B3">
        <v>12</v>
      </c>
      <c r="C3">
        <v>0.6</v>
      </c>
      <c r="D3" s="1">
        <f t="shared" ref="D3:D14" si="1">A3*B3*(C3/60)</f>
        <v>22.2</v>
      </c>
      <c r="F3">
        <v>5800</v>
      </c>
      <c r="G3">
        <v>100</v>
      </c>
      <c r="H3">
        <v>0.85</v>
      </c>
      <c r="I3" s="1">
        <f>(D3*C20*(460+((G3*(5/9)+32)))/(H3*F3/2*D21))</f>
        <v>22.165214896581428</v>
      </c>
      <c r="J3">
        <v>2</v>
      </c>
      <c r="K3" s="1">
        <f t="shared" ref="K3:K14" si="2">I3+J3</f>
        <v>24.165214896581428</v>
      </c>
      <c r="L3">
        <v>13.7</v>
      </c>
      <c r="M3" s="1">
        <f t="shared" ref="M3:M14" si="3">K3/L3</f>
        <v>1.7638842990205423</v>
      </c>
      <c r="N3" s="1">
        <f t="shared" ref="N3:N14" si="4">I3-14.7</f>
        <v>7.4652148965814291</v>
      </c>
      <c r="O3">
        <v>72</v>
      </c>
      <c r="P3" s="1">
        <f t="shared" si="0"/>
        <v>97.931499529506311</v>
      </c>
      <c r="Q3">
        <v>20</v>
      </c>
      <c r="R3">
        <v>85</v>
      </c>
      <c r="S3" s="1">
        <f t="shared" ref="S3:S14" si="5">Q3*(R3/100)+P3*((100-R3)/100)</f>
        <v>31.689724929425946</v>
      </c>
    </row>
    <row r="4" spans="1:19">
      <c r="A4">
        <v>210</v>
      </c>
      <c r="B4">
        <v>12</v>
      </c>
      <c r="C4">
        <v>0.6</v>
      </c>
      <c r="D4" s="1">
        <f t="shared" si="1"/>
        <v>25.2</v>
      </c>
      <c r="F4">
        <v>6000</v>
      </c>
      <c r="G4">
        <v>110</v>
      </c>
      <c r="H4">
        <v>0.85</v>
      </c>
      <c r="I4" s="1">
        <f>(D4*C20*(460+((G4*(5/9)+32)))/(H4*F4/2*D21))</f>
        <v>24.568602218214739</v>
      </c>
      <c r="J4">
        <v>2</v>
      </c>
      <c r="K4" s="1">
        <f t="shared" si="2"/>
        <v>26.568602218214739</v>
      </c>
      <c r="L4">
        <v>13.7</v>
      </c>
      <c r="M4" s="1">
        <f t="shared" si="3"/>
        <v>1.9393140305266234</v>
      </c>
      <c r="N4" s="1">
        <f t="shared" si="4"/>
        <v>9.8686022182147397</v>
      </c>
      <c r="O4">
        <v>72</v>
      </c>
      <c r="P4" s="1">
        <f t="shared" si="0"/>
        <v>111.44423701655239</v>
      </c>
      <c r="Q4">
        <v>20</v>
      </c>
      <c r="R4">
        <v>85</v>
      </c>
      <c r="S4" s="1">
        <f t="shared" si="5"/>
        <v>33.716635552482856</v>
      </c>
    </row>
    <row r="5" spans="1:19">
      <c r="A5">
        <v>230</v>
      </c>
      <c r="B5">
        <v>12</v>
      </c>
      <c r="C5">
        <v>0.6</v>
      </c>
      <c r="D5" s="1">
        <f t="shared" si="1"/>
        <v>27.6</v>
      </c>
      <c r="F5">
        <v>6300</v>
      </c>
      <c r="G5">
        <v>110</v>
      </c>
      <c r="H5">
        <v>0.85</v>
      </c>
      <c r="I5" s="1">
        <f>(D5*C20*(460+((G5*(5/9)+32)))/(H5*F5/2*D21))</f>
        <v>25.627113424895196</v>
      </c>
      <c r="J5">
        <v>2</v>
      </c>
      <c r="K5" s="1">
        <f t="shared" si="2"/>
        <v>27.627113424895196</v>
      </c>
      <c r="L5">
        <v>13.7</v>
      </c>
      <c r="M5" s="1">
        <f t="shared" si="3"/>
        <v>2.0165776222551237</v>
      </c>
      <c r="N5" s="1">
        <f t="shared" si="4"/>
        <v>10.927113424895197</v>
      </c>
      <c r="O5">
        <v>72</v>
      </c>
      <c r="P5" s="1">
        <f t="shared" si="0"/>
        <v>117.09577129018538</v>
      </c>
      <c r="Q5">
        <v>20</v>
      </c>
      <c r="R5">
        <v>85</v>
      </c>
      <c r="S5" s="1">
        <f t="shared" si="5"/>
        <v>34.564365693527805</v>
      </c>
    </row>
    <row r="6" spans="1:19">
      <c r="A6">
        <v>250</v>
      </c>
      <c r="B6">
        <v>12</v>
      </c>
      <c r="C6">
        <v>0.6</v>
      </c>
      <c r="D6" s="1">
        <f t="shared" si="1"/>
        <v>30</v>
      </c>
      <c r="F6">
        <v>6500</v>
      </c>
      <c r="G6">
        <v>120</v>
      </c>
      <c r="H6">
        <v>0.85</v>
      </c>
      <c r="I6" s="1">
        <f>(D6*C20*(460+((G6*(5/9)+32)))/(H6*F6/2*D21))</f>
        <v>27.269641798238343</v>
      </c>
      <c r="J6">
        <v>2</v>
      </c>
      <c r="K6" s="1">
        <f t="shared" si="2"/>
        <v>29.269641798238343</v>
      </c>
      <c r="L6">
        <v>13.7</v>
      </c>
      <c r="M6" s="1">
        <f t="shared" si="3"/>
        <v>2.136470204250974</v>
      </c>
      <c r="N6" s="1">
        <f t="shared" si="4"/>
        <v>12.569641798238344</v>
      </c>
      <c r="O6">
        <v>72</v>
      </c>
      <c r="P6" s="1">
        <f t="shared" si="0"/>
        <v>125.54290711126288</v>
      </c>
      <c r="Q6">
        <v>20</v>
      </c>
      <c r="R6">
        <v>85</v>
      </c>
      <c r="S6" s="1">
        <f t="shared" si="5"/>
        <v>35.831436066689434</v>
      </c>
    </row>
    <row r="7" spans="1:19">
      <c r="A7">
        <v>270</v>
      </c>
      <c r="B7">
        <v>12</v>
      </c>
      <c r="C7">
        <v>0.6</v>
      </c>
      <c r="D7" s="1">
        <f t="shared" si="1"/>
        <v>32.4</v>
      </c>
      <c r="F7">
        <v>6800</v>
      </c>
      <c r="G7">
        <v>120</v>
      </c>
      <c r="H7">
        <v>0.85</v>
      </c>
      <c r="I7" s="1">
        <f>(D7*C20*(460+((G7*(5/9)+32)))/(H7*F7/2*D21))</f>
        <v>28.151894915240167</v>
      </c>
      <c r="J7">
        <v>2</v>
      </c>
      <c r="K7" s="1">
        <f t="shared" si="2"/>
        <v>30.151894915240167</v>
      </c>
      <c r="L7">
        <v>13.7</v>
      </c>
      <c r="M7" s="1">
        <f t="shared" si="3"/>
        <v>2.2008682419883336</v>
      </c>
      <c r="N7" s="1">
        <f t="shared" si="4"/>
        <v>13.451894915240167</v>
      </c>
      <c r="O7">
        <v>72</v>
      </c>
      <c r="P7" s="1">
        <f t="shared" si="0"/>
        <v>129.93030998771667</v>
      </c>
      <c r="Q7">
        <v>20</v>
      </c>
      <c r="R7">
        <v>85</v>
      </c>
      <c r="S7" s="1">
        <f t="shared" si="5"/>
        <v>36.489546498157495</v>
      </c>
    </row>
    <row r="8" spans="1:19">
      <c r="A8">
        <v>290</v>
      </c>
      <c r="B8">
        <v>12</v>
      </c>
      <c r="C8">
        <v>0.6</v>
      </c>
      <c r="D8" s="1">
        <f t="shared" si="1"/>
        <v>34.800000000000004</v>
      </c>
      <c r="F8">
        <v>7000</v>
      </c>
      <c r="G8">
        <v>130</v>
      </c>
      <c r="H8">
        <v>0.85</v>
      </c>
      <c r="I8" s="1">
        <f>(D8*C20*(460+((G8*(5/9)+32)))/(H8*F8/2*D21))</f>
        <v>29.665397133991515</v>
      </c>
      <c r="J8">
        <v>2</v>
      </c>
      <c r="K8" s="1">
        <f t="shared" si="2"/>
        <v>31.665397133991515</v>
      </c>
      <c r="L8">
        <v>13.7</v>
      </c>
      <c r="M8" s="1">
        <f t="shared" si="3"/>
        <v>2.311342856495731</v>
      </c>
      <c r="N8" s="1">
        <f t="shared" si="4"/>
        <v>14.965397133991516</v>
      </c>
      <c r="O8">
        <v>72</v>
      </c>
      <c r="P8" s="1">
        <f t="shared" si="0"/>
        <v>137.23258184075144</v>
      </c>
      <c r="Q8">
        <v>20</v>
      </c>
      <c r="R8">
        <v>85</v>
      </c>
      <c r="S8" s="1">
        <f t="shared" si="5"/>
        <v>37.58488727611271</v>
      </c>
    </row>
    <row r="9" spans="1:19">
      <c r="A9">
        <v>315</v>
      </c>
      <c r="B9">
        <v>12</v>
      </c>
      <c r="C9">
        <v>0.6</v>
      </c>
      <c r="D9" s="1">
        <f t="shared" si="1"/>
        <v>37.800000000000004</v>
      </c>
      <c r="F9">
        <v>7300</v>
      </c>
      <c r="G9">
        <v>140</v>
      </c>
      <c r="H9">
        <v>0.85</v>
      </c>
      <c r="I9" s="1">
        <f>(D9*C20*(460+((G9*(5/9)+32)))/(H9*F9/2*D21))</f>
        <v>31.202775212993259</v>
      </c>
      <c r="J9">
        <v>2</v>
      </c>
      <c r="K9" s="1">
        <f t="shared" si="2"/>
        <v>33.202775212993259</v>
      </c>
      <c r="L9">
        <v>13.7</v>
      </c>
      <c r="M9" s="1">
        <f t="shared" si="3"/>
        <v>2.4235602345250555</v>
      </c>
      <c r="N9" s="1">
        <f t="shared" si="4"/>
        <v>16.50277521299326</v>
      </c>
      <c r="O9">
        <v>72</v>
      </c>
      <c r="P9" s="1">
        <f t="shared" si="0"/>
        <v>144.38147799278352</v>
      </c>
      <c r="Q9">
        <v>20</v>
      </c>
      <c r="R9">
        <v>85</v>
      </c>
      <c r="S9" s="1">
        <f t="shared" si="5"/>
        <v>38.657221698917525</v>
      </c>
    </row>
    <row r="10" spans="1:19">
      <c r="A10">
        <v>330</v>
      </c>
      <c r="B10">
        <v>12</v>
      </c>
      <c r="C10">
        <v>0.6</v>
      </c>
      <c r="D10" s="1">
        <f t="shared" si="1"/>
        <v>39.6</v>
      </c>
      <c r="F10">
        <v>7500</v>
      </c>
      <c r="G10">
        <v>140</v>
      </c>
      <c r="H10">
        <v>0.85</v>
      </c>
      <c r="I10" s="1">
        <f>(D10*C20*(460+((G10*(5/9)+32)))/(H10*F10/2*D21))</f>
        <v>31.816925074328356</v>
      </c>
      <c r="J10">
        <v>2</v>
      </c>
      <c r="K10" s="1">
        <f t="shared" si="2"/>
        <v>33.816925074328353</v>
      </c>
      <c r="L10">
        <v>13.7</v>
      </c>
      <c r="M10" s="1">
        <f t="shared" si="3"/>
        <v>2.4683886915568141</v>
      </c>
      <c r="N10" s="1">
        <f>I10-14.7</f>
        <v>17.116925074328357</v>
      </c>
      <c r="O10">
        <v>72</v>
      </c>
      <c r="P10" s="1">
        <f>(Q10+273)+(((Q10+273)*((I10/(14.7))^0.283)-273)/(O10/100))-273</f>
        <v>147.16674959272927</v>
      </c>
      <c r="Q10">
        <v>20</v>
      </c>
      <c r="R10">
        <v>85</v>
      </c>
      <c r="S10" s="1">
        <f t="shared" si="5"/>
        <v>39.07501243890939</v>
      </c>
    </row>
    <row r="11" spans="1:19">
      <c r="A11">
        <v>370</v>
      </c>
      <c r="B11">
        <v>12</v>
      </c>
      <c r="C11">
        <v>0.6</v>
      </c>
      <c r="D11" s="1">
        <f t="shared" si="1"/>
        <v>44.4</v>
      </c>
      <c r="F11">
        <v>8000</v>
      </c>
      <c r="G11">
        <v>150</v>
      </c>
      <c r="H11">
        <v>0.85</v>
      </c>
      <c r="I11" s="1">
        <f>(D11*C20*(460+((G11*(5/9)+32)))/(H11*F11/2*D21))</f>
        <v>33.770018255889411</v>
      </c>
      <c r="J11">
        <v>2</v>
      </c>
      <c r="K11" s="1">
        <f t="shared" si="2"/>
        <v>35.770018255889411</v>
      </c>
      <c r="L11">
        <v>13.7</v>
      </c>
      <c r="M11" s="1">
        <f t="shared" si="3"/>
        <v>2.6109502376561617</v>
      </c>
      <c r="N11" s="1">
        <f t="shared" si="4"/>
        <v>19.070018255889412</v>
      </c>
      <c r="O11">
        <v>72</v>
      </c>
      <c r="P11" s="1">
        <f>(Q11+273)+(((Q11+273)*((I11/(14.7))^0.283)-273)/(O11/100))-273</f>
        <v>155.77575940093993</v>
      </c>
      <c r="Q11">
        <v>20</v>
      </c>
      <c r="R11">
        <v>85</v>
      </c>
      <c r="S11" s="1">
        <f t="shared" si="5"/>
        <v>40.36636391014099</v>
      </c>
    </row>
    <row r="12" spans="1:19">
      <c r="A12">
        <v>370</v>
      </c>
      <c r="B12">
        <v>12</v>
      </c>
      <c r="C12">
        <v>0.6</v>
      </c>
      <c r="D12" s="1">
        <f t="shared" si="1"/>
        <v>44.4</v>
      </c>
      <c r="F12">
        <v>6500</v>
      </c>
      <c r="G12">
        <v>45</v>
      </c>
      <c r="H12">
        <v>0.85</v>
      </c>
      <c r="I12" s="1">
        <f>(D12*C20*(460+((G12*(5/9)+32)))/(H12*F12/2*D21))</f>
        <v>37.348996035214888</v>
      </c>
      <c r="J12">
        <v>2</v>
      </c>
      <c r="K12" s="1">
        <f t="shared" si="2"/>
        <v>39.348996035214888</v>
      </c>
      <c r="L12">
        <v>13.7</v>
      </c>
      <c r="M12" s="1">
        <f t="shared" si="3"/>
        <v>2.8721894916215249</v>
      </c>
      <c r="N12" s="1">
        <f t="shared" si="4"/>
        <v>22.648996035214889</v>
      </c>
      <c r="O12">
        <v>70</v>
      </c>
      <c r="P12" s="1">
        <f>(Q12+273)+(((Q12+273)*((I12/(14.7))^0.283)-273)/(O12/100))-273</f>
        <v>174.97140155404304</v>
      </c>
      <c r="Q12">
        <v>20</v>
      </c>
      <c r="R12">
        <v>85</v>
      </c>
      <c r="S12" s="1">
        <f t="shared" si="5"/>
        <v>43.24571023310645</v>
      </c>
    </row>
    <row r="13" spans="1:19">
      <c r="A13">
        <v>0</v>
      </c>
      <c r="B13">
        <v>12</v>
      </c>
      <c r="C13">
        <v>0.6</v>
      </c>
      <c r="D13" s="1">
        <f t="shared" si="1"/>
        <v>0</v>
      </c>
      <c r="F13">
        <v>0</v>
      </c>
      <c r="G13">
        <v>85</v>
      </c>
      <c r="H13">
        <v>0.85</v>
      </c>
      <c r="I13" s="1" t="e">
        <f>(D13*C20*(460+((G13*(5/9)+32)))/(H13*F13/2*D21))</f>
        <v>#DIV/0!</v>
      </c>
      <c r="J13">
        <v>2</v>
      </c>
      <c r="K13" s="1" t="e">
        <f t="shared" si="2"/>
        <v>#DIV/0!</v>
      </c>
      <c r="L13">
        <v>13.7</v>
      </c>
      <c r="M13" s="1" t="e">
        <f t="shared" si="3"/>
        <v>#DIV/0!</v>
      </c>
      <c r="N13" s="1" t="e">
        <f t="shared" si="4"/>
        <v>#DIV/0!</v>
      </c>
      <c r="P13" s="1" t="e">
        <f>(Q13+273)+(((Q13+273)*((I13/(14.7))^0.283)-273)/(O13/100))-273</f>
        <v>#DIV/0!</v>
      </c>
      <c r="Q13">
        <v>20</v>
      </c>
      <c r="R13">
        <v>85</v>
      </c>
      <c r="S13" s="1" t="e">
        <f t="shared" si="5"/>
        <v>#DIV/0!</v>
      </c>
    </row>
    <row r="14" spans="1:19">
      <c r="A14">
        <v>0</v>
      </c>
      <c r="B14">
        <v>12</v>
      </c>
      <c r="C14">
        <v>0.6</v>
      </c>
      <c r="D14" s="1">
        <f t="shared" si="1"/>
        <v>0</v>
      </c>
      <c r="F14">
        <v>0</v>
      </c>
      <c r="G14">
        <v>40</v>
      </c>
      <c r="H14">
        <v>0.85</v>
      </c>
      <c r="I14" s="1" t="e">
        <f>(D14*C20*(460+((G14*(5/9)+32)))/(H14*F14/2*D21))</f>
        <v>#DIV/0!</v>
      </c>
      <c r="J14">
        <v>2</v>
      </c>
      <c r="K14" s="1" t="e">
        <f t="shared" si="2"/>
        <v>#DIV/0!</v>
      </c>
      <c r="L14">
        <v>13.7</v>
      </c>
      <c r="M14" s="1" t="e">
        <f t="shared" si="3"/>
        <v>#DIV/0!</v>
      </c>
      <c r="N14" s="1" t="e">
        <f t="shared" si="4"/>
        <v>#DIV/0!</v>
      </c>
      <c r="P14" s="1" t="e">
        <f>(Q14+273)+(((Q14+273)*((I14/(14.7))^0.283)-273)/(O14/100))-273</f>
        <v>#DIV/0!</v>
      </c>
      <c r="Q14">
        <v>20</v>
      </c>
      <c r="R14">
        <v>85</v>
      </c>
      <c r="S14" s="1" t="e">
        <f t="shared" si="5"/>
        <v>#DIV/0!</v>
      </c>
    </row>
    <row r="15" spans="1:19">
      <c r="A15" t="s">
        <v>22</v>
      </c>
      <c r="S15" t="s">
        <v>27</v>
      </c>
    </row>
    <row r="20" spans="1:7">
      <c r="A20" t="s">
        <v>5</v>
      </c>
      <c r="C20">
        <v>639.6</v>
      </c>
    </row>
    <row r="21" spans="1:7">
      <c r="A21" t="s">
        <v>6</v>
      </c>
      <c r="C21">
        <v>2.3319999999999999</v>
      </c>
      <c r="D21">
        <f>C21*61.02</f>
        <v>142.29864000000001</v>
      </c>
      <c r="E21" t="s">
        <v>7</v>
      </c>
    </row>
    <row r="22" spans="1:7">
      <c r="A22" t="s">
        <v>8</v>
      </c>
      <c r="B22" t="s">
        <v>9</v>
      </c>
      <c r="D22" t="s">
        <v>10</v>
      </c>
    </row>
    <row r="24" spans="1:7">
      <c r="A24" t="s">
        <v>12</v>
      </c>
      <c r="C24" t="s">
        <v>13</v>
      </c>
      <c r="D24">
        <v>68</v>
      </c>
      <c r="F24" t="s">
        <v>14</v>
      </c>
      <c r="G24">
        <f>(D24-32)*(5/9)</f>
        <v>20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Kristoffer</dc:creator>
  <cp:lastModifiedBy>Kristoffer</cp:lastModifiedBy>
  <dcterms:created xsi:type="dcterms:W3CDTF">2010-11-05T04:06:19Z</dcterms:created>
  <dcterms:modified xsi:type="dcterms:W3CDTF">2010-11-10T22:02:59Z</dcterms:modified>
</cp:coreProperties>
</file>