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1" i="1"/>
  <c r="C23"/>
  <c r="L4"/>
  <c r="M4" s="1"/>
  <c r="N4" s="1"/>
  <c r="G18" l="1"/>
  <c r="G4"/>
  <c r="G5"/>
  <c r="G6"/>
  <c r="G7"/>
  <c r="G8"/>
  <c r="G9"/>
  <c r="G10"/>
  <c r="G11"/>
  <c r="G12"/>
  <c r="G13"/>
  <c r="G14"/>
  <c r="G15"/>
  <c r="G16"/>
  <c r="G17"/>
  <c r="G3"/>
  <c r="F18"/>
  <c r="E18"/>
  <c r="D18"/>
  <c r="C18"/>
  <c r="F4"/>
  <c r="F5"/>
  <c r="F6"/>
  <c r="F7"/>
  <c r="F8"/>
  <c r="F9"/>
  <c r="F10"/>
  <c r="F11"/>
  <c r="F12"/>
  <c r="F13"/>
  <c r="F14"/>
  <c r="F15"/>
  <c r="F16"/>
  <c r="F17"/>
  <c r="F3"/>
  <c r="E3"/>
  <c r="E4"/>
  <c r="E5"/>
  <c r="E6"/>
  <c r="E7"/>
  <c r="E8"/>
  <c r="E9"/>
  <c r="E10"/>
  <c r="E11"/>
  <c r="E12"/>
  <c r="E13"/>
  <c r="E14"/>
  <c r="E15"/>
  <c r="E16"/>
  <c r="E17"/>
  <c r="D4"/>
  <c r="D5"/>
  <c r="D6"/>
  <c r="D7"/>
  <c r="D8"/>
  <c r="D9"/>
  <c r="D10"/>
  <c r="D11"/>
  <c r="D12"/>
  <c r="D13"/>
  <c r="D14"/>
  <c r="D15"/>
  <c r="D16"/>
  <c r="D17"/>
  <c r="D3"/>
  <c r="C4"/>
  <c r="C5"/>
  <c r="C6"/>
  <c r="C7"/>
  <c r="C8"/>
  <c r="C9"/>
  <c r="C10"/>
  <c r="C11"/>
  <c r="C12"/>
  <c r="C13"/>
  <c r="C14"/>
  <c r="C15"/>
  <c r="C16"/>
  <c r="C17"/>
  <c r="C3"/>
  <c r="C21" l="1"/>
  <c r="D22" s="1"/>
  <c r="D23" s="1"/>
  <c r="D21"/>
  <c r="E22" s="1"/>
  <c r="E23" s="1"/>
  <c r="E21"/>
  <c r="F22" s="1"/>
  <c r="F23" s="1"/>
  <c r="F21"/>
  <c r="G22" s="1"/>
  <c r="G23" s="1"/>
</calcChain>
</file>

<file path=xl/sharedStrings.xml><?xml version="1.0" encoding="utf-8"?>
<sst xmlns="http://schemas.openxmlformats.org/spreadsheetml/2006/main" count="29" uniqueCount="18">
  <si>
    <t>Omkrets</t>
  </si>
  <si>
    <t>Dekkbredde</t>
  </si>
  <si>
    <t>Profil</t>
  </si>
  <si>
    <t>Diameter</t>
  </si>
  <si>
    <t>Utvekslinger</t>
  </si>
  <si>
    <t>Dekk</t>
  </si>
  <si>
    <t>1.gir</t>
  </si>
  <si>
    <t>2.gir</t>
  </si>
  <si>
    <t>3.gir</t>
  </si>
  <si>
    <t>4.gir</t>
  </si>
  <si>
    <t>RPM</t>
  </si>
  <si>
    <t>R/P</t>
  </si>
  <si>
    <t>Skift RPM</t>
  </si>
  <si>
    <t>RPM i neste gir</t>
  </si>
  <si>
    <t>Faktor</t>
  </si>
  <si>
    <t>RPM differanse</t>
  </si>
  <si>
    <t>5.gir</t>
  </si>
  <si>
    <t>Omd/km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</si>
</sst>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2" fillId="0" borderId="4" xfId="0" applyFont="1" applyBorder="1"/>
    <xf numFmtId="1" fontId="0" fillId="0" borderId="0" xfId="0" applyNumberFormat="1" applyBorder="1"/>
    <xf numFmtId="1" fontId="0" fillId="0" borderId="5" xfId="0" applyNumberFormat="1" applyBorder="1"/>
    <xf numFmtId="0" fontId="2" fillId="0" borderId="6" xfId="0" applyFont="1" applyBorder="1"/>
    <xf numFmtId="1" fontId="0" fillId="0" borderId="7" xfId="0" applyNumberFormat="1" applyBorder="1"/>
    <xf numFmtId="1" fontId="0" fillId="0" borderId="8" xfId="0" applyNumberForma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4" xfId="0" applyFill="1" applyBorder="1"/>
    <xf numFmtId="1" fontId="1" fillId="0" borderId="7" xfId="0" applyNumberFormat="1" applyFont="1" applyBorder="1"/>
    <xf numFmtId="1" fontId="1" fillId="0" borderId="8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nb-NO"/>
              <a:t>Hastighet mot turtall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002492234342267"/>
          <c:y val="6.4427644309667506E-2"/>
          <c:w val="0.69745214187676086"/>
          <c:h val="0.69105790509098453"/>
        </c:manualLayout>
      </c:layout>
      <c:lineChart>
        <c:grouping val="standard"/>
        <c:ser>
          <c:idx val="0"/>
          <c:order val="0"/>
          <c:tx>
            <c:strRef>
              <c:f>Sheet1!$C$2</c:f>
              <c:strCache>
                <c:ptCount val="1"/>
                <c:pt idx="0">
                  <c:v>1.gir</c:v>
                </c:pt>
              </c:strCache>
            </c:strRef>
          </c:tx>
          <c:marker>
            <c:symbol val="none"/>
          </c:marker>
          <c:cat>
            <c:numRef>
              <c:f>Sheet1!$B$3:$B$17</c:f>
              <c:numCache>
                <c:formatCode>General</c:formatCode>
                <c:ptCount val="15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</c:numCache>
            </c:numRef>
          </c:cat>
          <c:val>
            <c:numRef>
              <c:f>Sheet1!$C$3:$C$17</c:f>
              <c:numCache>
                <c:formatCode>0</c:formatCode>
                <c:ptCount val="15"/>
                <c:pt idx="0">
                  <c:v>7.9143040735595411</c:v>
                </c:pt>
                <c:pt idx="1">
                  <c:v>11.871456110339309</c:v>
                </c:pt>
                <c:pt idx="2">
                  <c:v>15.828608147119082</c:v>
                </c:pt>
                <c:pt idx="3">
                  <c:v>19.785760183898848</c:v>
                </c:pt>
                <c:pt idx="4">
                  <c:v>23.742912220678619</c:v>
                </c:pt>
                <c:pt idx="5">
                  <c:v>27.700064257458394</c:v>
                </c:pt>
                <c:pt idx="6">
                  <c:v>31.657216294238165</c:v>
                </c:pt>
                <c:pt idx="7">
                  <c:v>35.614368331017928</c:v>
                </c:pt>
                <c:pt idx="8">
                  <c:v>39.571520367797696</c:v>
                </c:pt>
                <c:pt idx="9">
                  <c:v>43.52867240457747</c:v>
                </c:pt>
                <c:pt idx="10">
                  <c:v>47.485824441357238</c:v>
                </c:pt>
                <c:pt idx="11">
                  <c:v>51.442976478137012</c:v>
                </c:pt>
                <c:pt idx="12">
                  <c:v>55.400128514916787</c:v>
                </c:pt>
                <c:pt idx="13">
                  <c:v>59.357280551696554</c:v>
                </c:pt>
                <c:pt idx="14">
                  <c:v>63.314432588476329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2.gir</c:v>
                </c:pt>
              </c:strCache>
            </c:strRef>
          </c:tx>
          <c:marker>
            <c:symbol val="none"/>
          </c:marker>
          <c:val>
            <c:numRef>
              <c:f>Sheet1!$D$3:$D$17</c:f>
              <c:numCache>
                <c:formatCode>0</c:formatCode>
                <c:ptCount val="15"/>
                <c:pt idx="0">
                  <c:v>14.522363785463622</c:v>
                </c:pt>
                <c:pt idx="1">
                  <c:v>21.783545678195431</c:v>
                </c:pt>
                <c:pt idx="2">
                  <c:v>29.044727570927243</c:v>
                </c:pt>
                <c:pt idx="3">
                  <c:v>36.305909463659049</c:v>
                </c:pt>
                <c:pt idx="4">
                  <c:v>43.567091356390861</c:v>
                </c:pt>
                <c:pt idx="5">
                  <c:v>50.828273249122674</c:v>
                </c:pt>
                <c:pt idx="6">
                  <c:v>58.089455141854486</c:v>
                </c:pt>
                <c:pt idx="7">
                  <c:v>65.350637034586299</c:v>
                </c:pt>
                <c:pt idx="8">
                  <c:v>72.611818927318097</c:v>
                </c:pt>
                <c:pt idx="9">
                  <c:v>79.87300082004991</c:v>
                </c:pt>
                <c:pt idx="10">
                  <c:v>87.134182712781723</c:v>
                </c:pt>
                <c:pt idx="11">
                  <c:v>94.395364605513535</c:v>
                </c:pt>
                <c:pt idx="12">
                  <c:v>101.65654649824535</c:v>
                </c:pt>
                <c:pt idx="13">
                  <c:v>108.91772839097715</c:v>
                </c:pt>
                <c:pt idx="14">
                  <c:v>116.17891028370897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3.gir</c:v>
                </c:pt>
              </c:strCache>
            </c:strRef>
          </c:tx>
          <c:marker>
            <c:symbol val="none"/>
          </c:marker>
          <c:val>
            <c:numRef>
              <c:f>Sheet1!$E$3:$E$17</c:f>
              <c:numCache>
                <c:formatCode>0</c:formatCode>
                <c:ptCount val="15"/>
                <c:pt idx="0">
                  <c:v>23.742912220678615</c:v>
                </c:pt>
                <c:pt idx="1">
                  <c:v>35.614368331017921</c:v>
                </c:pt>
                <c:pt idx="2">
                  <c:v>47.485824441357231</c:v>
                </c:pt>
                <c:pt idx="3">
                  <c:v>59.35728055169654</c:v>
                </c:pt>
                <c:pt idx="4">
                  <c:v>71.228736662035843</c:v>
                </c:pt>
                <c:pt idx="5">
                  <c:v>83.100192772375152</c:v>
                </c:pt>
                <c:pt idx="6">
                  <c:v>94.971648882714462</c:v>
                </c:pt>
                <c:pt idx="7">
                  <c:v>106.84310499305376</c:v>
                </c:pt>
                <c:pt idx="8">
                  <c:v>118.71456110339308</c:v>
                </c:pt>
                <c:pt idx="9">
                  <c:v>130.58601721373239</c:v>
                </c:pt>
                <c:pt idx="10">
                  <c:v>142.45747332407169</c:v>
                </c:pt>
                <c:pt idx="11">
                  <c:v>154.32892943441098</c:v>
                </c:pt>
                <c:pt idx="12">
                  <c:v>166.2003855447503</c:v>
                </c:pt>
                <c:pt idx="13">
                  <c:v>178.07184165508963</c:v>
                </c:pt>
                <c:pt idx="14">
                  <c:v>189.94329776542892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4.gir</c:v>
                </c:pt>
              </c:strCache>
            </c:strRef>
          </c:tx>
          <c:marker>
            <c:symbol val="none"/>
          </c:marker>
          <c:val>
            <c:numRef>
              <c:f>Sheet1!$F$3:$F$17</c:f>
              <c:numCache>
                <c:formatCode>0</c:formatCode>
                <c:ptCount val="15"/>
                <c:pt idx="0">
                  <c:v>32.167816557048454</c:v>
                </c:pt>
                <c:pt idx="1">
                  <c:v>48.251724835572674</c:v>
                </c:pt>
                <c:pt idx="2">
                  <c:v>64.335633114096908</c:v>
                </c:pt>
                <c:pt idx="3">
                  <c:v>80.419541392621127</c:v>
                </c:pt>
                <c:pt idx="4">
                  <c:v>96.503449671145347</c:v>
                </c:pt>
                <c:pt idx="5">
                  <c:v>112.58735794966957</c:v>
                </c:pt>
                <c:pt idx="6">
                  <c:v>128.67126622819382</c:v>
                </c:pt>
                <c:pt idx="7">
                  <c:v>144.75517450671802</c:v>
                </c:pt>
                <c:pt idx="8">
                  <c:v>160.83908278524225</c:v>
                </c:pt>
                <c:pt idx="9">
                  <c:v>176.92299106376646</c:v>
                </c:pt>
                <c:pt idx="10">
                  <c:v>193.00689934229069</c:v>
                </c:pt>
                <c:pt idx="11">
                  <c:v>209.09080762081493</c:v>
                </c:pt>
                <c:pt idx="12">
                  <c:v>225.17471589933913</c:v>
                </c:pt>
                <c:pt idx="13">
                  <c:v>241.25862417786334</c:v>
                </c:pt>
                <c:pt idx="14">
                  <c:v>257.34253245638763</c:v>
                </c:pt>
              </c:numCache>
            </c:numRef>
          </c:val>
        </c:ser>
        <c:marker val="1"/>
        <c:axId val="56460032"/>
        <c:axId val="56461952"/>
      </c:lineChart>
      <c:catAx>
        <c:axId val="564600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RPM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2700000"/>
          <a:lstStyle/>
          <a:p>
            <a:pPr>
              <a:defRPr sz="900"/>
            </a:pPr>
            <a:endParaRPr lang="nb-NO"/>
          </a:p>
        </c:txPr>
        <c:crossAx val="56461952"/>
        <c:crosses val="autoZero"/>
        <c:auto val="1"/>
        <c:lblAlgn val="ctr"/>
        <c:lblOffset val="100"/>
      </c:catAx>
      <c:valAx>
        <c:axId val="564619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Km/h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56460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15</xdr:row>
      <xdr:rowOff>161925</xdr:rowOff>
    </xdr:from>
    <xdr:to>
      <xdr:col>16</xdr:col>
      <xdr:colOff>603250</xdr:colOff>
      <xdr:row>26</xdr:row>
      <xdr:rowOff>21167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600074</xdr:colOff>
      <xdr:row>8</xdr:row>
      <xdr:rowOff>19050</xdr:rowOff>
    </xdr:from>
    <xdr:to>
      <xdr:col>16</xdr:col>
      <xdr:colOff>603249</xdr:colOff>
      <xdr:row>15</xdr:row>
      <xdr:rowOff>85725</xdr:rowOff>
    </xdr:to>
    <xdr:pic>
      <xdr:nvPicPr>
        <xdr:cNvPr id="3" name="Picture 2" descr="Gir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6907" y="1585383"/>
          <a:ext cx="5527675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>
      <selection activeCell="O6" sqref="O6"/>
    </sheetView>
  </sheetViews>
  <sheetFormatPr defaultRowHeight="15"/>
  <sheetData>
    <row r="1" spans="2:17" ht="15.75" thickBot="1"/>
    <row r="2" spans="2:17">
      <c r="B2" s="22" t="s">
        <v>10</v>
      </c>
      <c r="C2" s="18" t="s">
        <v>6</v>
      </c>
      <c r="D2" s="18" t="s">
        <v>7</v>
      </c>
      <c r="E2" s="18" t="s">
        <v>8</v>
      </c>
      <c r="F2" s="18" t="s">
        <v>9</v>
      </c>
      <c r="G2" s="19" t="s">
        <v>16</v>
      </c>
      <c r="H2" s="3"/>
      <c r="I2" s="29" t="s">
        <v>5</v>
      </c>
      <c r="J2" s="30"/>
      <c r="K2" s="30"/>
      <c r="L2" s="30"/>
      <c r="M2" s="30"/>
      <c r="N2" s="31"/>
    </row>
    <row r="3" spans="2:17">
      <c r="B3" s="20">
        <v>1000</v>
      </c>
      <c r="C3" s="12">
        <f t="shared" ref="C3:C17" si="0">B3*(1/$I$8)*(1/$N$8)/$N$4*60</f>
        <v>7.9143040735595411</v>
      </c>
      <c r="D3" s="12">
        <f t="shared" ref="D3:D17" si="1">B3*(1/$J$8)*(1/$N$8)/$N$4*60</f>
        <v>14.522363785463622</v>
      </c>
      <c r="E3" s="12">
        <f t="shared" ref="E3:E17" si="2">B3*(1/$K$8)*(1/$N$8)/$N$4*60</f>
        <v>23.742912220678615</v>
      </c>
      <c r="F3" s="12">
        <f t="shared" ref="F3:F17" si="3">B3*(1/$L$8)*(1/$N$8)/$N$4*60</f>
        <v>32.167816557048454</v>
      </c>
      <c r="G3" s="13">
        <f t="shared" ref="G3:G17" si="4">B3*(1/$M$8)*(1/$N$8)/$N$4*60</f>
        <v>32.167816557048454</v>
      </c>
      <c r="H3" s="2"/>
      <c r="I3" s="5" t="s">
        <v>1</v>
      </c>
      <c r="J3" s="6" t="s">
        <v>2</v>
      </c>
      <c r="K3" s="6" t="s">
        <v>3</v>
      </c>
      <c r="L3" s="6" t="s">
        <v>3</v>
      </c>
      <c r="M3" s="6" t="s">
        <v>0</v>
      </c>
      <c r="N3" s="7" t="s">
        <v>17</v>
      </c>
    </row>
    <row r="4" spans="2:17" ht="15.75" thickBot="1">
      <c r="B4" s="20">
        <v>1500</v>
      </c>
      <c r="C4" s="12">
        <f t="shared" si="0"/>
        <v>11.871456110339309</v>
      </c>
      <c r="D4" s="12">
        <f t="shared" si="1"/>
        <v>21.783545678195431</v>
      </c>
      <c r="E4" s="12">
        <f t="shared" si="2"/>
        <v>35.614368331017921</v>
      </c>
      <c r="F4" s="12">
        <f t="shared" si="3"/>
        <v>48.251724835572674</v>
      </c>
      <c r="G4" s="13">
        <f t="shared" si="4"/>
        <v>48.251724835572674</v>
      </c>
      <c r="H4" s="2"/>
      <c r="I4" s="23">
        <v>195</v>
      </c>
      <c r="J4" s="24">
        <v>60</v>
      </c>
      <c r="K4" s="24">
        <v>15</v>
      </c>
      <c r="L4" s="9">
        <f>2*(I4*J4/100+0.5*K4*25.4)</f>
        <v>615</v>
      </c>
      <c r="M4" s="9">
        <f>PI()*L4</f>
        <v>1932.0794819577227</v>
      </c>
      <c r="N4" s="10">
        <f>1000000/M4</f>
        <v>517.57705070535076</v>
      </c>
      <c r="Q4" s="1"/>
    </row>
    <row r="5" spans="2:17" ht="15.75" thickBot="1">
      <c r="B5" s="20">
        <v>2000</v>
      </c>
      <c r="C5" s="12">
        <f t="shared" si="0"/>
        <v>15.828608147119082</v>
      </c>
      <c r="D5" s="12">
        <f t="shared" si="1"/>
        <v>29.044727570927243</v>
      </c>
      <c r="E5" s="12">
        <f t="shared" si="2"/>
        <v>47.485824441357231</v>
      </c>
      <c r="F5" s="12">
        <f t="shared" si="3"/>
        <v>64.335633114096908</v>
      </c>
      <c r="G5" s="13">
        <f t="shared" si="4"/>
        <v>64.335633114096908</v>
      </c>
      <c r="H5" s="2"/>
    </row>
    <row r="6" spans="2:17">
      <c r="B6" s="20">
        <v>2500</v>
      </c>
      <c r="C6" s="12">
        <f t="shared" si="0"/>
        <v>19.785760183898848</v>
      </c>
      <c r="D6" s="12">
        <f t="shared" si="1"/>
        <v>36.305909463659049</v>
      </c>
      <c r="E6" s="12">
        <f t="shared" si="2"/>
        <v>59.35728055169654</v>
      </c>
      <c r="F6" s="12">
        <f t="shared" si="3"/>
        <v>80.419541392621127</v>
      </c>
      <c r="G6" s="13">
        <f t="shared" si="4"/>
        <v>80.419541392621127</v>
      </c>
      <c r="H6" s="2"/>
      <c r="I6" s="29" t="s">
        <v>4</v>
      </c>
      <c r="J6" s="30"/>
      <c r="K6" s="30"/>
      <c r="L6" s="30"/>
      <c r="M6" s="30"/>
      <c r="N6" s="31"/>
    </row>
    <row r="7" spans="2:17">
      <c r="B7" s="20">
        <v>3000</v>
      </c>
      <c r="C7" s="12">
        <f t="shared" si="0"/>
        <v>23.742912220678619</v>
      </c>
      <c r="D7" s="12">
        <f t="shared" si="1"/>
        <v>43.567091356390861</v>
      </c>
      <c r="E7" s="12">
        <f t="shared" si="2"/>
        <v>71.228736662035843</v>
      </c>
      <c r="F7" s="12">
        <f t="shared" si="3"/>
        <v>96.503449671145347</v>
      </c>
      <c r="G7" s="13">
        <f t="shared" si="4"/>
        <v>96.503449671145347</v>
      </c>
      <c r="H7" s="2"/>
      <c r="I7" s="5" t="s">
        <v>6</v>
      </c>
      <c r="J7" s="6" t="s">
        <v>7</v>
      </c>
      <c r="K7" s="6" t="s">
        <v>8</v>
      </c>
      <c r="L7" s="6" t="s">
        <v>9</v>
      </c>
      <c r="M7" s="6" t="s">
        <v>16</v>
      </c>
      <c r="N7" s="7" t="s">
        <v>11</v>
      </c>
    </row>
    <row r="8" spans="2:17" ht="15.75" thickBot="1">
      <c r="B8" s="20">
        <v>3500</v>
      </c>
      <c r="C8" s="12">
        <f t="shared" si="0"/>
        <v>27.700064257458394</v>
      </c>
      <c r="D8" s="12">
        <f t="shared" si="1"/>
        <v>50.828273249122674</v>
      </c>
      <c r="E8" s="12">
        <f t="shared" si="2"/>
        <v>83.100192772375152</v>
      </c>
      <c r="F8" s="12">
        <f t="shared" si="3"/>
        <v>112.58735794966957</v>
      </c>
      <c r="G8" s="13">
        <f t="shared" si="4"/>
        <v>112.58735794966957</v>
      </c>
      <c r="H8" s="2"/>
      <c r="I8" s="23">
        <v>3.78</v>
      </c>
      <c r="J8" s="24">
        <v>2.06</v>
      </c>
      <c r="K8" s="24">
        <v>1.26</v>
      </c>
      <c r="L8" s="24">
        <v>0.93</v>
      </c>
      <c r="M8" s="24">
        <v>0.93</v>
      </c>
      <c r="N8" s="25">
        <v>3.875</v>
      </c>
    </row>
    <row r="9" spans="2:17">
      <c r="B9" s="20">
        <v>4000</v>
      </c>
      <c r="C9" s="12">
        <f t="shared" si="0"/>
        <v>31.657216294238165</v>
      </c>
      <c r="D9" s="12">
        <f t="shared" si="1"/>
        <v>58.089455141854486</v>
      </c>
      <c r="E9" s="12">
        <f t="shared" si="2"/>
        <v>94.971648882714462</v>
      </c>
      <c r="F9" s="12">
        <f t="shared" si="3"/>
        <v>128.67126622819382</v>
      </c>
      <c r="G9" s="13">
        <f t="shared" si="4"/>
        <v>128.67126622819382</v>
      </c>
      <c r="H9" s="2"/>
    </row>
    <row r="10" spans="2:17">
      <c r="B10" s="20">
        <v>4500</v>
      </c>
      <c r="C10" s="12">
        <f t="shared" si="0"/>
        <v>35.614368331017928</v>
      </c>
      <c r="D10" s="12">
        <f t="shared" si="1"/>
        <v>65.350637034586299</v>
      </c>
      <c r="E10" s="12">
        <f t="shared" si="2"/>
        <v>106.84310499305376</v>
      </c>
      <c r="F10" s="12">
        <f t="shared" si="3"/>
        <v>144.75517450671802</v>
      </c>
      <c r="G10" s="13">
        <f t="shared" si="4"/>
        <v>144.75517450671802</v>
      </c>
      <c r="H10" s="2"/>
    </row>
    <row r="11" spans="2:17">
      <c r="B11" s="20">
        <v>5000</v>
      </c>
      <c r="C11" s="12">
        <f t="shared" si="0"/>
        <v>39.571520367797696</v>
      </c>
      <c r="D11" s="12">
        <f t="shared" si="1"/>
        <v>72.611818927318097</v>
      </c>
      <c r="E11" s="12">
        <f t="shared" si="2"/>
        <v>118.71456110339308</v>
      </c>
      <c r="F11" s="12">
        <f t="shared" si="3"/>
        <v>160.83908278524225</v>
      </c>
      <c r="G11" s="13">
        <f t="shared" si="4"/>
        <v>160.83908278524225</v>
      </c>
      <c r="H11" s="2"/>
    </row>
    <row r="12" spans="2:17">
      <c r="B12" s="20">
        <v>5500</v>
      </c>
      <c r="C12" s="12">
        <f t="shared" si="0"/>
        <v>43.52867240457747</v>
      </c>
      <c r="D12" s="12">
        <f t="shared" si="1"/>
        <v>79.87300082004991</v>
      </c>
      <c r="E12" s="12">
        <f t="shared" si="2"/>
        <v>130.58601721373239</v>
      </c>
      <c r="F12" s="12">
        <f t="shared" si="3"/>
        <v>176.92299106376646</v>
      </c>
      <c r="G12" s="13">
        <f t="shared" si="4"/>
        <v>176.92299106376646</v>
      </c>
      <c r="H12" s="2"/>
    </row>
    <row r="13" spans="2:17">
      <c r="B13" s="20">
        <v>6000</v>
      </c>
      <c r="C13" s="12">
        <f t="shared" si="0"/>
        <v>47.485824441357238</v>
      </c>
      <c r="D13" s="12">
        <f t="shared" si="1"/>
        <v>87.134182712781723</v>
      </c>
      <c r="E13" s="12">
        <f t="shared" si="2"/>
        <v>142.45747332407169</v>
      </c>
      <c r="F13" s="12">
        <f t="shared" si="3"/>
        <v>193.00689934229069</v>
      </c>
      <c r="G13" s="13">
        <f t="shared" si="4"/>
        <v>193.00689934229069</v>
      </c>
      <c r="H13" s="2"/>
    </row>
    <row r="14" spans="2:17">
      <c r="B14" s="20">
        <v>6500</v>
      </c>
      <c r="C14" s="12">
        <f t="shared" si="0"/>
        <v>51.442976478137012</v>
      </c>
      <c r="D14" s="12">
        <f t="shared" si="1"/>
        <v>94.395364605513535</v>
      </c>
      <c r="E14" s="12">
        <f t="shared" si="2"/>
        <v>154.32892943441098</v>
      </c>
      <c r="F14" s="12">
        <f t="shared" si="3"/>
        <v>209.09080762081493</v>
      </c>
      <c r="G14" s="13">
        <f t="shared" si="4"/>
        <v>209.09080762081493</v>
      </c>
      <c r="H14" s="2"/>
    </row>
    <row r="15" spans="2:17">
      <c r="B15" s="20">
        <v>7000</v>
      </c>
      <c r="C15" s="12">
        <f t="shared" si="0"/>
        <v>55.400128514916787</v>
      </c>
      <c r="D15" s="12">
        <f t="shared" si="1"/>
        <v>101.65654649824535</v>
      </c>
      <c r="E15" s="12">
        <f t="shared" si="2"/>
        <v>166.2003855447503</v>
      </c>
      <c r="F15" s="12">
        <f t="shared" si="3"/>
        <v>225.17471589933913</v>
      </c>
      <c r="G15" s="13">
        <f t="shared" si="4"/>
        <v>225.17471589933913</v>
      </c>
      <c r="H15" s="2"/>
    </row>
    <row r="16" spans="2:17">
      <c r="B16" s="20">
        <v>7500</v>
      </c>
      <c r="C16" s="12">
        <f t="shared" si="0"/>
        <v>59.357280551696554</v>
      </c>
      <c r="D16" s="12">
        <f t="shared" si="1"/>
        <v>108.91772839097715</v>
      </c>
      <c r="E16" s="12">
        <f t="shared" si="2"/>
        <v>178.07184165508963</v>
      </c>
      <c r="F16" s="12">
        <f t="shared" si="3"/>
        <v>241.25862417786334</v>
      </c>
      <c r="G16" s="13">
        <f t="shared" si="4"/>
        <v>241.25862417786334</v>
      </c>
      <c r="H16" s="2"/>
    </row>
    <row r="17" spans="1:8" ht="15.75" thickBot="1">
      <c r="B17" s="21">
        <v>8000</v>
      </c>
      <c r="C17" s="15">
        <f t="shared" si="0"/>
        <v>63.314432588476329</v>
      </c>
      <c r="D17" s="15">
        <f t="shared" si="1"/>
        <v>116.17891028370897</v>
      </c>
      <c r="E17" s="15">
        <f t="shared" si="2"/>
        <v>189.94329776542892</v>
      </c>
      <c r="F17" s="15">
        <f t="shared" si="3"/>
        <v>257.34253245638763</v>
      </c>
      <c r="G17" s="16">
        <f t="shared" si="4"/>
        <v>257.34253245638763</v>
      </c>
      <c r="H17" s="2"/>
    </row>
    <row r="18" spans="1:8">
      <c r="B18" s="3" t="s">
        <v>14</v>
      </c>
      <c r="C18" s="4">
        <f>(1/$I$8)*(1/$N$8)/$N$4*60</f>
        <v>7.9143040735595409E-3</v>
      </c>
      <c r="D18" s="4">
        <f>(1/$J$8)*(1/$N$8)/$N$4*60</f>
        <v>1.4522363785463623E-2</v>
      </c>
      <c r="E18" s="4">
        <f>(1/$K$8)*(1/$N$8)/$N$4*60</f>
        <v>2.3742912220678616E-2</v>
      </c>
      <c r="F18" s="4">
        <f>(1/$L$8)*(1/$N$8)/$N$4*60</f>
        <v>3.2167816557048451E-2</v>
      </c>
      <c r="G18" s="4">
        <f>(1/$M$8)*(1/$N$8)/$N$4*60</f>
        <v>3.2167816557048451E-2</v>
      </c>
    </row>
    <row r="19" spans="1:8" ht="15.75" thickBot="1">
      <c r="H19" s="4"/>
    </row>
    <row r="20" spans="1:8">
      <c r="A20" s="17" t="s">
        <v>12</v>
      </c>
      <c r="B20" s="18"/>
      <c r="C20" s="18" t="s">
        <v>6</v>
      </c>
      <c r="D20" s="18" t="s">
        <v>7</v>
      </c>
      <c r="E20" s="18" t="s">
        <v>8</v>
      </c>
      <c r="F20" s="18" t="s">
        <v>9</v>
      </c>
      <c r="G20" s="19" t="s">
        <v>16</v>
      </c>
      <c r="H20" s="3"/>
    </row>
    <row r="21" spans="1:8">
      <c r="A21" s="26">
        <v>5500</v>
      </c>
      <c r="B21" s="12">
        <v>44</v>
      </c>
      <c r="C21" s="12">
        <f>VLOOKUP($A$21,$B$3:$F$17,2)</f>
        <v>43.52867240457747</v>
      </c>
      <c r="D21" s="12">
        <f>VLOOKUP($A$21,$B$3:$F$17,3)</f>
        <v>79.87300082004991</v>
      </c>
      <c r="E21" s="12">
        <f>VLOOKUP($A$21,$B$3:$F$17,4)</f>
        <v>130.58601721373239</v>
      </c>
      <c r="F21" s="12">
        <f>VLOOKUP($A$21,$B$3:$F$17,5)</f>
        <v>176.92299106376646</v>
      </c>
      <c r="G21" s="13">
        <f>VLOOKUP($A$21,$B$3:$F$17,5)</f>
        <v>176.92299106376646</v>
      </c>
    </row>
    <row r="22" spans="1:8">
      <c r="A22" s="11" t="s">
        <v>13</v>
      </c>
      <c r="B22" s="6"/>
      <c r="C22" s="12">
        <v>5500</v>
      </c>
      <c r="D22" s="12">
        <f>C21/D18</f>
        <v>2997.3544973544972</v>
      </c>
      <c r="E22" s="12">
        <f>D21/E18</f>
        <v>3364.0776699029129</v>
      </c>
      <c r="F22" s="12">
        <f>E21/F18</f>
        <v>4059.5238095238092</v>
      </c>
      <c r="G22" s="13">
        <f>F21/G18</f>
        <v>5499.9999999999991</v>
      </c>
      <c r="H22" s="2"/>
    </row>
    <row r="23" spans="1:8" ht="15.75" thickBot="1">
      <c r="A23" s="14" t="s">
        <v>15</v>
      </c>
      <c r="B23" s="8"/>
      <c r="C23" s="27">
        <f>$A$21-C22</f>
        <v>0</v>
      </c>
      <c r="D23" s="27">
        <f>$A$21-D22</f>
        <v>2502.6455026455028</v>
      </c>
      <c r="E23" s="27">
        <f>$A$21-E22</f>
        <v>2135.9223300970871</v>
      </c>
      <c r="F23" s="27">
        <f>$A$21-F22</f>
        <v>1440.4761904761908</v>
      </c>
      <c r="G23" s="28">
        <f>$A$21-G22</f>
        <v>0</v>
      </c>
      <c r="H23" s="2"/>
    </row>
  </sheetData>
  <mergeCells count="2">
    <mergeCell ref="I2:N2"/>
    <mergeCell ref="I6:N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JTWE</dc:creator>
  <cp:lastModifiedBy>JTWE</cp:lastModifiedBy>
  <dcterms:created xsi:type="dcterms:W3CDTF">2009-10-30T22:21:27Z</dcterms:created>
  <dcterms:modified xsi:type="dcterms:W3CDTF">2009-10-30T23:52:21Z</dcterms:modified>
</cp:coreProperties>
</file>